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Лист1!$A$2:$C$12</definedName>
    <definedName name="_xlnm.Print_Titles" localSheetId="0">Лист1!$4:$4</definedName>
    <definedName name="_xlnm.Print_Area" localSheetId="0">Лист1!$A$1:$D$51</definedName>
  </definedNames>
  <calcPr calcId="125725"/>
</workbook>
</file>

<file path=xl/calcChain.xml><?xml version="1.0" encoding="utf-8"?>
<calcChain xmlns="http://schemas.openxmlformats.org/spreadsheetml/2006/main">
  <c r="D43" i="1"/>
  <c r="D12"/>
  <c r="D14"/>
  <c r="D45"/>
  <c r="D49"/>
  <c r="D35"/>
  <c r="D27"/>
  <c r="D9"/>
  <c r="D10"/>
  <c r="D8"/>
  <c r="D47"/>
  <c r="D38"/>
  <c r="D33"/>
  <c r="D32"/>
  <c r="D31"/>
  <c r="D37"/>
  <c r="D17" l="1"/>
  <c r="D15" s="1"/>
  <c r="D26"/>
  <c r="D23" s="1"/>
  <c r="D50"/>
  <c r="D46"/>
  <c r="D41"/>
  <c r="D39"/>
  <c r="D36"/>
  <c r="D30"/>
  <c r="D28"/>
  <c r="D19"/>
  <c r="D7"/>
  <c r="D5" l="1"/>
</calcChain>
</file>

<file path=xl/sharedStrings.xml><?xml version="1.0" encoding="utf-8"?>
<sst xmlns="http://schemas.openxmlformats.org/spreadsheetml/2006/main" count="134" uniqueCount="69">
  <si>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</si>
  <si>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</si>
  <si>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</si>
  <si>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</si>
  <si>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Средства массовой информации</t>
  </si>
  <si>
    <t>Периодическая печать и издательства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</si>
  <si>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</si>
  <si>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</si>
  <si>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</si>
  <si>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</si>
  <si>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</si>
  <si>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</si>
  <si>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</si>
  <si>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</si>
  <si>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</si>
  <si>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</si>
  <si>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</si>
  <si>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</si>
  <si>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</si>
  <si>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</si>
  <si>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</si>
  <si>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</si>
  <si>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</si>
  <si>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</si>
  <si>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</si>
  <si>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</si>
  <si>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</si>
  <si>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</si>
  <si>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</si>
  <si>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</si>
  <si>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</si>
  <si>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</si>
  <si>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</si>
  <si>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</si>
  <si>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</si>
  <si>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</si>
  <si>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</si>
  <si>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</si>
  <si>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</si>
  <si>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</si>
  <si>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</si>
  <si>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</si>
  <si>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</si>
  <si>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</si>
  <si>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</si>
  <si>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</si>
  <si>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</si>
  <si>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Резервные фонды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</si>
  <si>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</si>
  <si>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</si>
  <si>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</si>
  <si>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</si>
  <si>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</si>
  <si>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</si>
  <si>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</si>
  <si>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</si>
  <si>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</si>
  <si>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</si>
  <si>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</si>
  <si>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</si>
  <si>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</si>
  <si>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рублей</t>
  </si>
  <si>
    <t>Жилищное хозяйство</t>
  </si>
  <si>
    <t>Условно утвержденные расходы</t>
  </si>
  <si>
    <t>Спорт высших достижений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</si>
  <si>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</si>
  <si>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2
к решению Собрания депутатов
Чебаркульского городского округа
   от 01.11.2022 г. №                 Приложение 4
к решению Собрания депутатов
Чебаркульского городского округа
от 21.12.2021 г. №247</t>
  </si>
  <si>
    <t>Расходы бюджета Чебаркульского городского округа по разделам, подразделам классификации расходов бюджета  на 2022 год</t>
  </si>
  <si>
    <t>2022 год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</si>
</sst>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2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9" fontId="13" fillId="3" borderId="1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" fontId="0" fillId="2" borderId="0" xfId="0" applyNumberFormat="1" applyFill="1"/>
    <xf numFmtId="0" fontId="1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/>
    <xf numFmtId="4" fontId="8" fillId="3" borderId="1" xfId="0" applyNumberFormat="1" applyFont="1" applyFill="1" applyBorder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30099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30099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33147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33147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view="pageBreakPreview" zoomScaleNormal="80" zoomScaleSheetLayoutView="100" workbookViewId="0">
      <selection activeCell="D44" sqref="D44"/>
    </sheetView>
  </sheetViews>
  <sheetFormatPr defaultRowHeight="12.75"/>
  <cols>
    <col min="1" max="1" width="70.85546875" style="7" customWidth="1"/>
    <col min="2" max="2" width="5.85546875" style="7" customWidth="1"/>
    <col min="3" max="3" width="6.28515625" style="7" customWidth="1"/>
    <col min="4" max="4" width="14.7109375" style="7" customWidth="1"/>
    <col min="5" max="5" width="15" customWidth="1"/>
    <col min="6" max="6" width="15.5703125" customWidth="1"/>
  </cols>
  <sheetData>
    <row r="1" spans="1:6" ht="112.5" customHeight="1">
      <c r="A1" s="23"/>
      <c r="B1" s="26" t="s">
        <v>66</v>
      </c>
      <c r="C1" s="26"/>
      <c r="D1" s="26"/>
    </row>
    <row r="2" spans="1:6" ht="36.75" customHeight="1">
      <c r="A2" s="25" t="s">
        <v>67</v>
      </c>
      <c r="B2" s="25"/>
      <c r="C2" s="25"/>
      <c r="D2" s="25"/>
    </row>
    <row r="3" spans="1:6" ht="15" customHeight="1">
      <c r="A3" s="24" t="s">
        <v>60</v>
      </c>
      <c r="B3" s="24"/>
      <c r="C3" s="24"/>
      <c r="D3" s="8" t="s">
        <v>61</v>
      </c>
    </row>
    <row r="4" spans="1:6" ht="57.75" customHeight="1">
      <c r="A4" s="9" t="s">
        <v>6</v>
      </c>
      <c r="B4" s="10" t="s">
        <v>7</v>
      </c>
      <c r="C4" s="10" t="s">
        <v>8</v>
      </c>
      <c r="D4" s="11" t="s">
        <v>68</v>
      </c>
    </row>
    <row r="5" spans="1:6" s="1" customFormat="1">
      <c r="A5" s="12" t="s">
        <v>9</v>
      </c>
      <c r="B5" s="12"/>
      <c r="C5" s="12"/>
      <c r="D5" s="4">
        <f>D7+D15+D19+D23+D28+D30+D36+D39+D41+D46+D50</f>
        <v>1561867493.8600001</v>
      </c>
    </row>
    <row r="6" spans="1:6" s="1" customFormat="1">
      <c r="A6" s="12" t="s">
        <v>63</v>
      </c>
      <c r="B6" s="12"/>
      <c r="C6" s="12"/>
      <c r="D6" s="4">
        <v>0</v>
      </c>
    </row>
    <row r="7" spans="1:6" s="3" customFormat="1" ht="13.5">
      <c r="A7" s="14" t="s">
        <v>10</v>
      </c>
      <c r="B7" s="14" t="s">
        <v>11</v>
      </c>
      <c r="C7" s="14"/>
      <c r="D7" s="21">
        <f>SUM(D8:D14)</f>
        <v>113422324.30000001</v>
      </c>
    </row>
    <row r="8" spans="1:6" s="2" customFormat="1" ht="14.25" customHeight="1">
      <c r="A8" s="6" t="s">
        <v>16</v>
      </c>
      <c r="B8" s="5" t="s">
        <v>11</v>
      </c>
      <c r="C8" s="5" t="s">
        <v>19</v>
      </c>
      <c r="D8" s="22">
        <f>2024234+39610+8410</f>
        <v>2072254</v>
      </c>
      <c r="E8" s="19"/>
      <c r="F8" s="19"/>
    </row>
    <row r="9" spans="1:6" s="2" customFormat="1" ht="25.5" customHeight="1">
      <c r="A9" s="6" t="s">
        <v>12</v>
      </c>
      <c r="B9" s="5" t="s">
        <v>11</v>
      </c>
      <c r="C9" s="5" t="s">
        <v>18</v>
      </c>
      <c r="D9" s="22">
        <f>7375980.9+168874+50997+35917+10843</f>
        <v>7642611.9000000004</v>
      </c>
    </row>
    <row r="10" spans="1:6" s="2" customFormat="1" ht="25.5">
      <c r="A10" s="6" t="s">
        <v>17</v>
      </c>
      <c r="B10" s="5" t="s">
        <v>11</v>
      </c>
      <c r="C10" s="5" t="s">
        <v>20</v>
      </c>
      <c r="D10" s="22">
        <f>39296995.51+1200030+362415</f>
        <v>40859440.509999998</v>
      </c>
    </row>
    <row r="11" spans="1:6" s="2" customFormat="1" ht="13.5">
      <c r="A11" s="6" t="s">
        <v>59</v>
      </c>
      <c r="B11" s="5" t="s">
        <v>11</v>
      </c>
      <c r="C11" s="5" t="s">
        <v>30</v>
      </c>
      <c r="D11" s="22">
        <v>31200</v>
      </c>
    </row>
    <row r="12" spans="1:6" s="2" customFormat="1" ht="25.5">
      <c r="A12" s="6" t="s">
        <v>28</v>
      </c>
      <c r="B12" s="5" t="s">
        <v>11</v>
      </c>
      <c r="C12" s="5" t="s">
        <v>22</v>
      </c>
      <c r="D12" s="22">
        <f>16609170.14+85810+25370+41013+12378+436000+131670</f>
        <v>17341411.140000001</v>
      </c>
    </row>
    <row r="13" spans="1:6" ht="13.5">
      <c r="A13" s="6" t="s">
        <v>47</v>
      </c>
      <c r="B13" s="5" t="s">
        <v>11</v>
      </c>
      <c r="C13" s="5" t="s">
        <v>48</v>
      </c>
      <c r="D13" s="22">
        <v>723425.87</v>
      </c>
    </row>
    <row r="14" spans="1:6" s="2" customFormat="1" ht="16.5" customHeight="1">
      <c r="A14" s="6" t="s">
        <v>13</v>
      </c>
      <c r="B14" s="5" t="s">
        <v>11</v>
      </c>
      <c r="C14" s="5" t="s">
        <v>49</v>
      </c>
      <c r="D14" s="22">
        <f>43959815.88+95860+28950+512560+154795</f>
        <v>44751980.880000003</v>
      </c>
    </row>
    <row r="15" spans="1:6" s="3" customFormat="1" ht="17.25" customHeight="1">
      <c r="A15" s="15" t="s">
        <v>27</v>
      </c>
      <c r="B15" s="14" t="s">
        <v>18</v>
      </c>
      <c r="C15" s="14"/>
      <c r="D15" s="21">
        <f>D16+D18+D17</f>
        <v>11880722.68</v>
      </c>
    </row>
    <row r="16" spans="1:6" s="2" customFormat="1" ht="12" customHeight="1">
      <c r="A16" s="6" t="s">
        <v>50</v>
      </c>
      <c r="B16" s="5" t="s">
        <v>18</v>
      </c>
      <c r="C16" s="5" t="s">
        <v>20</v>
      </c>
      <c r="D16" s="22">
        <v>2095000</v>
      </c>
    </row>
    <row r="17" spans="1:4" s="2" customFormat="1" ht="25.5">
      <c r="A17" s="6" t="s">
        <v>65</v>
      </c>
      <c r="B17" s="5" t="s">
        <v>18</v>
      </c>
      <c r="C17" s="5" t="s">
        <v>25</v>
      </c>
      <c r="D17" s="22">
        <f>9065711.65+68202+208204</f>
        <v>9342117.6500000004</v>
      </c>
    </row>
    <row r="18" spans="1:4" s="2" customFormat="1" ht="15.75" customHeight="1">
      <c r="A18" s="6" t="s">
        <v>2</v>
      </c>
      <c r="B18" s="5" t="s">
        <v>18</v>
      </c>
      <c r="C18" s="5" t="s">
        <v>3</v>
      </c>
      <c r="D18" s="22">
        <v>443605.03</v>
      </c>
    </row>
    <row r="19" spans="1:4" s="3" customFormat="1" ht="13.5">
      <c r="A19" s="16" t="s">
        <v>46</v>
      </c>
      <c r="B19" s="14" t="s">
        <v>20</v>
      </c>
      <c r="C19" s="14"/>
      <c r="D19" s="21">
        <f>D20+D21+D22</f>
        <v>41867450.600000001</v>
      </c>
    </row>
    <row r="20" spans="1:4" s="2" customFormat="1" ht="13.5">
      <c r="A20" s="6" t="s">
        <v>54</v>
      </c>
      <c r="B20" s="5" t="s">
        <v>20</v>
      </c>
      <c r="C20" s="5" t="s">
        <v>30</v>
      </c>
      <c r="D20" s="22">
        <v>1782200</v>
      </c>
    </row>
    <row r="21" spans="1:4" s="2" customFormat="1" ht="15.75" customHeight="1">
      <c r="A21" s="6" t="s">
        <v>56</v>
      </c>
      <c r="B21" s="5" t="s">
        <v>20</v>
      </c>
      <c r="C21" s="5" t="s">
        <v>23</v>
      </c>
      <c r="D21" s="22">
        <v>39812350.600000001</v>
      </c>
    </row>
    <row r="22" spans="1:4" s="3" customFormat="1" ht="13.5">
      <c r="A22" s="6" t="s">
        <v>45</v>
      </c>
      <c r="B22" s="5" t="s">
        <v>20</v>
      </c>
      <c r="C22" s="5" t="s">
        <v>44</v>
      </c>
      <c r="D22" s="22">
        <v>272900</v>
      </c>
    </row>
    <row r="23" spans="1:4" s="3" customFormat="1" ht="14.25" customHeight="1">
      <c r="A23" s="14" t="s">
        <v>29</v>
      </c>
      <c r="B23" s="14" t="s">
        <v>30</v>
      </c>
      <c r="C23" s="14"/>
      <c r="D23" s="21">
        <f>SUM(D24:D27)</f>
        <v>263524846.47000003</v>
      </c>
    </row>
    <row r="24" spans="1:4" s="3" customFormat="1" ht="14.25" customHeight="1">
      <c r="A24" s="6" t="s">
        <v>62</v>
      </c>
      <c r="B24" s="5" t="s">
        <v>30</v>
      </c>
      <c r="C24" s="5" t="s">
        <v>11</v>
      </c>
      <c r="D24" s="22">
        <v>12198398.4</v>
      </c>
    </row>
    <row r="25" spans="1:4" s="2" customFormat="1" ht="13.5">
      <c r="A25" s="6" t="s">
        <v>57</v>
      </c>
      <c r="B25" s="5" t="s">
        <v>30</v>
      </c>
      <c r="C25" s="5" t="s">
        <v>19</v>
      </c>
      <c r="D25" s="22">
        <v>20765844.27</v>
      </c>
    </row>
    <row r="26" spans="1:4" s="2" customFormat="1" ht="13.5">
      <c r="A26" s="6" t="s">
        <v>31</v>
      </c>
      <c r="B26" s="5" t="s">
        <v>30</v>
      </c>
      <c r="C26" s="5" t="s">
        <v>18</v>
      </c>
      <c r="D26" s="22">
        <f>213485285.62+34647+295334+1000099</f>
        <v>214815365.62</v>
      </c>
    </row>
    <row r="27" spans="1:4" s="2" customFormat="1" ht="13.5">
      <c r="A27" s="6" t="s">
        <v>32</v>
      </c>
      <c r="B27" s="5" t="s">
        <v>30</v>
      </c>
      <c r="C27" s="5" t="s">
        <v>30</v>
      </c>
      <c r="D27" s="22">
        <f>15336774.18+193365+58394+120357+36348</f>
        <v>15745238.18</v>
      </c>
    </row>
    <row r="28" spans="1:4" s="3" customFormat="1" ht="13.5">
      <c r="A28" s="14" t="s">
        <v>21</v>
      </c>
      <c r="B28" s="14" t="s">
        <v>22</v>
      </c>
      <c r="C28" s="14"/>
      <c r="D28" s="21">
        <f t="shared" ref="D28" si="0">D29</f>
        <v>1638200</v>
      </c>
    </row>
    <row r="29" spans="1:4" s="2" customFormat="1" ht="13.5">
      <c r="A29" s="13" t="s">
        <v>33</v>
      </c>
      <c r="B29" s="5" t="s">
        <v>22</v>
      </c>
      <c r="C29" s="5" t="s">
        <v>30</v>
      </c>
      <c r="D29" s="22">
        <v>1638200</v>
      </c>
    </row>
    <row r="30" spans="1:4" s="3" customFormat="1" ht="15" customHeight="1">
      <c r="A30" s="15" t="s">
        <v>34</v>
      </c>
      <c r="B30" s="14" t="s">
        <v>35</v>
      </c>
      <c r="C30" s="14"/>
      <c r="D30" s="21">
        <f>D31+D32+D33+D34+D35</f>
        <v>733482392.64999998</v>
      </c>
    </row>
    <row r="31" spans="1:4" s="2" customFormat="1" ht="15" customHeight="1">
      <c r="A31" s="6" t="s">
        <v>36</v>
      </c>
      <c r="B31" s="5" t="s">
        <v>35</v>
      </c>
      <c r="C31" s="5" t="s">
        <v>11</v>
      </c>
      <c r="D31" s="22">
        <f>279344503.82+70000+2464555+2986440+5077741</f>
        <v>289943239.81999999</v>
      </c>
    </row>
    <row r="32" spans="1:4" s="2" customFormat="1" ht="16.5" customHeight="1">
      <c r="A32" s="6" t="s">
        <v>37</v>
      </c>
      <c r="B32" s="5" t="s">
        <v>35</v>
      </c>
      <c r="C32" s="5" t="s">
        <v>19</v>
      </c>
      <c r="D32" s="22">
        <f>332485821.18+105368+2129268+335976+5143798+471340</f>
        <v>340671571.18000001</v>
      </c>
    </row>
    <row r="33" spans="1:4" s="2" customFormat="1" ht="14.25" customHeight="1">
      <c r="A33" s="6" t="s">
        <v>0</v>
      </c>
      <c r="B33" s="5" t="s">
        <v>35</v>
      </c>
      <c r="C33" s="5" t="s">
        <v>18</v>
      </c>
      <c r="D33" s="22">
        <f>52827096+892680+1262284+565730+574010</f>
        <v>56121800</v>
      </c>
    </row>
    <row r="34" spans="1:4" s="2" customFormat="1" ht="15" customHeight="1">
      <c r="A34" s="6" t="s">
        <v>38</v>
      </c>
      <c r="B34" s="5" t="s">
        <v>35</v>
      </c>
      <c r="C34" s="5" t="s">
        <v>35</v>
      </c>
      <c r="D34" s="22">
        <v>17347539.969999999</v>
      </c>
    </row>
    <row r="35" spans="1:4" s="3" customFormat="1" ht="13.5">
      <c r="A35" s="6" t="s">
        <v>39</v>
      </c>
      <c r="B35" s="5" t="s">
        <v>35</v>
      </c>
      <c r="C35" s="5" t="s">
        <v>23</v>
      </c>
      <c r="D35" s="22">
        <f>28408181.68+453722+107281+147435+44525+76937+160160</f>
        <v>29398241.68</v>
      </c>
    </row>
    <row r="36" spans="1:4" s="3" customFormat="1" ht="16.5" customHeight="1">
      <c r="A36" s="20" t="s">
        <v>58</v>
      </c>
      <c r="B36" s="14" t="s">
        <v>24</v>
      </c>
      <c r="C36" s="14"/>
      <c r="D36" s="21">
        <f>D37+D38</f>
        <v>44360832.710000001</v>
      </c>
    </row>
    <row r="37" spans="1:4" s="2" customFormat="1" ht="13.5">
      <c r="A37" s="6" t="s">
        <v>41</v>
      </c>
      <c r="B37" s="5" t="s">
        <v>24</v>
      </c>
      <c r="C37" s="5" t="s">
        <v>11</v>
      </c>
      <c r="D37" s="22">
        <f>29601398.54+2305392+52000</f>
        <v>31958790.539999999</v>
      </c>
    </row>
    <row r="38" spans="1:4" s="2" customFormat="1" ht="12" customHeight="1">
      <c r="A38" s="6" t="s">
        <v>52</v>
      </c>
      <c r="B38" s="5" t="s">
        <v>24</v>
      </c>
      <c r="C38" s="5" t="s">
        <v>20</v>
      </c>
      <c r="D38" s="22">
        <f>11506666.17+76500+74996+94000+649880</f>
        <v>12402042.17</v>
      </c>
    </row>
    <row r="39" spans="1:4" s="3" customFormat="1" ht="15.75" customHeight="1">
      <c r="A39" s="17" t="s">
        <v>53</v>
      </c>
      <c r="B39" s="14" t="s">
        <v>23</v>
      </c>
      <c r="C39" s="14"/>
      <c r="D39" s="21">
        <f t="shared" ref="D39" si="1">D40</f>
        <v>100000</v>
      </c>
    </row>
    <row r="40" spans="1:4" s="2" customFormat="1" ht="14.25" customHeight="1">
      <c r="A40" s="6" t="s">
        <v>1</v>
      </c>
      <c r="B40" s="5" t="s">
        <v>23</v>
      </c>
      <c r="C40" s="5" t="s">
        <v>23</v>
      </c>
      <c r="D40" s="22">
        <v>100000</v>
      </c>
    </row>
    <row r="41" spans="1:4" s="3" customFormat="1" ht="13.5">
      <c r="A41" s="14" t="s">
        <v>26</v>
      </c>
      <c r="B41" s="14" t="s">
        <v>25</v>
      </c>
      <c r="C41" s="14"/>
      <c r="D41" s="21">
        <f>D42+D43+D44+D45</f>
        <v>273119518.45000005</v>
      </c>
    </row>
    <row r="42" spans="1:4" s="2" customFormat="1" ht="13.5">
      <c r="A42" s="6" t="s">
        <v>42</v>
      </c>
      <c r="B42" s="5" t="s">
        <v>25</v>
      </c>
      <c r="C42" s="5" t="s">
        <v>19</v>
      </c>
      <c r="D42" s="22">
        <v>17053160</v>
      </c>
    </row>
    <row r="43" spans="1:4" s="2" customFormat="1" ht="13.5">
      <c r="A43" s="6" t="s">
        <v>15</v>
      </c>
      <c r="B43" s="5" t="s">
        <v>25</v>
      </c>
      <c r="C43" s="5" t="s">
        <v>18</v>
      </c>
      <c r="D43" s="22">
        <f>134561500+580962.83</f>
        <v>135142462.83000001</v>
      </c>
    </row>
    <row r="44" spans="1:4" s="2" customFormat="1" ht="15" customHeight="1">
      <c r="A44" s="6" t="s">
        <v>40</v>
      </c>
      <c r="B44" s="5" t="s">
        <v>25</v>
      </c>
      <c r="C44" s="5" t="s">
        <v>20</v>
      </c>
      <c r="D44" s="22">
        <v>95430395.620000005</v>
      </c>
    </row>
    <row r="45" spans="1:4" s="2" customFormat="1" ht="13.5">
      <c r="A45" s="6" t="s">
        <v>43</v>
      </c>
      <c r="B45" s="5" t="s">
        <v>25</v>
      </c>
      <c r="C45" s="5" t="s">
        <v>22</v>
      </c>
      <c r="D45" s="22">
        <f>25015400+200000+213750+64350</f>
        <v>25493500</v>
      </c>
    </row>
    <row r="46" spans="1:4" s="3" customFormat="1" ht="15" customHeight="1">
      <c r="A46" s="15" t="s">
        <v>14</v>
      </c>
      <c r="B46" s="14" t="s">
        <v>48</v>
      </c>
      <c r="C46" s="14"/>
      <c r="D46" s="21">
        <f>SUM(D47:D49)</f>
        <v>78271206</v>
      </c>
    </row>
    <row r="47" spans="1:4" s="2" customFormat="1" ht="15" customHeight="1">
      <c r="A47" s="6" t="s">
        <v>51</v>
      </c>
      <c r="B47" s="5" t="s">
        <v>48</v>
      </c>
      <c r="C47" s="5" t="s">
        <v>19</v>
      </c>
      <c r="D47" s="22">
        <f>66601474+2063400+187000+71446+1825800+34290</f>
        <v>70783410</v>
      </c>
    </row>
    <row r="48" spans="1:4" s="2" customFormat="1" ht="15" customHeight="1">
      <c r="A48" s="6" t="s">
        <v>64</v>
      </c>
      <c r="B48" s="5" t="s">
        <v>48</v>
      </c>
      <c r="C48" s="5" t="s">
        <v>18</v>
      </c>
      <c r="D48" s="22">
        <v>899800</v>
      </c>
    </row>
    <row r="49" spans="1:4" s="3" customFormat="1" ht="15.75" customHeight="1">
      <c r="A49" s="6" t="s">
        <v>55</v>
      </c>
      <c r="B49" s="5" t="s">
        <v>48</v>
      </c>
      <c r="C49" s="5" t="s">
        <v>30</v>
      </c>
      <c r="D49" s="22">
        <f>6409598+21811+11590+3500+108677+32820</f>
        <v>6587996</v>
      </c>
    </row>
    <row r="50" spans="1:4" s="3" customFormat="1" ht="13.5">
      <c r="A50" s="18" t="s">
        <v>4</v>
      </c>
      <c r="B50" s="14" t="s">
        <v>44</v>
      </c>
      <c r="C50" s="14"/>
      <c r="D50" s="21">
        <f t="shared" ref="D50" si="2">D51</f>
        <v>200000</v>
      </c>
    </row>
    <row r="51" spans="1:4" s="2" customFormat="1" ht="13.5">
      <c r="A51" s="6" t="s">
        <v>5</v>
      </c>
      <c r="B51" s="5" t="s">
        <v>44</v>
      </c>
      <c r="C51" s="5" t="s">
        <v>19</v>
      </c>
      <c r="D51" s="22">
        <v>200000</v>
      </c>
    </row>
  </sheetData>
  <mergeCells count="3">
    <mergeCell ref="A3:C3"/>
    <mergeCell ref="A2:D2"/>
    <mergeCell ref="B1:D1"/>
  </mergeCells>
  <phoneticPr fontId="4" type="noConversion"/>
  <pageMargins left="0.78740157480314965" right="0.39370078740157483" top="0.39370078740157483" bottom="0.19685039370078741" header="0.19685039370078741" footer="0.19685039370078741"/>
  <pageSetup paperSize="9" scale="71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АндроноваЛС</cp:lastModifiedBy>
  <cp:lastPrinted>2021-11-15T11:01:50Z</cp:lastPrinted>
  <dcterms:created xsi:type="dcterms:W3CDTF">2008-10-16T09:22:50Z</dcterms:created>
  <dcterms:modified xsi:type="dcterms:W3CDTF">2022-10-12T06:48:21Z</dcterms:modified>
</cp:coreProperties>
</file>